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11760" firstSheet="1" activeTab="3"/>
  </bookViews>
  <sheets>
    <sheet name="Приложение № 1" sheetId="3" r:id="rId1"/>
    <sheet name="Приложение № 2" sheetId="2" r:id="rId2"/>
    <sheet name="Приложение № 3" sheetId="6" r:id="rId3"/>
    <sheet name="Приложение № 4" sheetId="1" r:id="rId4"/>
  </sheets>
  <definedNames>
    <definedName name="_xlnm._FilterDatabase" localSheetId="0" hidden="1">'Приложение № 1'!$9:$24</definedName>
    <definedName name="_xlnm._FilterDatabase" localSheetId="1" hidden="1">'Приложение № 2'!$A$14:$AMK$27</definedName>
    <definedName name="_xlnm._FilterDatabase" localSheetId="2" hidden="1">'Приложение № 3'!$25:$25</definedName>
    <definedName name="_xlnm._FilterDatabase" localSheetId="3" hidden="1">'Приложение № 4'!$A$11:$M$26</definedName>
    <definedName name="_xlnm.Print_Area" localSheetId="0">'Приложение № 1'!$A$1:$G$24</definedName>
    <definedName name="_xlnm.Print_Area" localSheetId="1">'Приложение № 2'!$A$1:$M$26</definedName>
    <definedName name="_xlnm.Print_Area" localSheetId="2">'Приложение № 3'!$A$1:$G$25</definedName>
    <definedName name="_xlnm.Print_Area" localSheetId="3">'Приложение № 4'!$A$1:$M$26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/>
  <c r="H8"/>
  <c r="D21"/>
  <c r="E21"/>
  <c r="F21"/>
  <c r="G21"/>
  <c r="C21"/>
  <c r="H9" i="6"/>
  <c r="G22"/>
  <c r="G20" s="1"/>
  <c r="E20"/>
  <c r="F20"/>
  <c r="D20" l="1"/>
  <c r="C20"/>
  <c r="G22" i="2" l="1"/>
  <c r="H22"/>
  <c r="I22"/>
  <c r="J22"/>
  <c r="K22"/>
  <c r="F26"/>
  <c r="F25"/>
  <c r="F24"/>
  <c r="F23"/>
  <c r="G20" i="1"/>
  <c r="H20"/>
  <c r="I20"/>
  <c r="J20"/>
  <c r="K20"/>
  <c r="F22"/>
  <c r="F21"/>
  <c r="F23"/>
  <c r="F22" i="2" l="1"/>
  <c r="C19" i="3"/>
  <c r="F24" i="1" l="1"/>
  <c r="K18"/>
  <c r="J18"/>
  <c r="I18"/>
  <c r="H18"/>
  <c r="G18"/>
  <c r="F16"/>
  <c r="F15"/>
  <c r="F14"/>
  <c r="K13"/>
  <c r="K11" s="1"/>
  <c r="J13"/>
  <c r="J11" s="1"/>
  <c r="I13"/>
  <c r="I11" s="1"/>
  <c r="H13"/>
  <c r="H11" s="1"/>
  <c r="G13"/>
  <c r="G11" s="1"/>
  <c r="F20" l="1"/>
  <c r="F18" s="1"/>
  <c r="F13"/>
  <c r="F11" s="1"/>
  <c r="J9" l="1"/>
  <c r="I9"/>
  <c r="H9"/>
  <c r="K9" l="1"/>
  <c r="F9" l="1"/>
  <c r="G9"/>
  <c r="G18" i="6" l="1"/>
  <c r="F18"/>
  <c r="E18"/>
  <c r="D18"/>
  <c r="C18"/>
  <c r="G13"/>
  <c r="G11" s="1"/>
  <c r="F13"/>
  <c r="F11" s="1"/>
  <c r="E13"/>
  <c r="E11" s="1"/>
  <c r="D13"/>
  <c r="D11" s="1"/>
  <c r="C13"/>
  <c r="C11" s="1"/>
  <c r="F9" l="1"/>
  <c r="D9"/>
  <c r="E9"/>
  <c r="G9"/>
  <c r="C9"/>
  <c r="G19" i="3" l="1"/>
  <c r="F19"/>
  <c r="E19"/>
  <c r="D19"/>
  <c r="G14"/>
  <c r="G12" s="1"/>
  <c r="F14"/>
  <c r="F12" s="1"/>
  <c r="E14"/>
  <c r="E12" s="1"/>
  <c r="D14"/>
  <c r="D12" s="1"/>
  <c r="C14"/>
  <c r="C12" s="1"/>
  <c r="F20" i="2"/>
  <c r="K20"/>
  <c r="J20"/>
  <c r="I20"/>
  <c r="H20"/>
  <c r="G20"/>
  <c r="F18"/>
  <c r="F17"/>
  <c r="F16"/>
  <c r="K15"/>
  <c r="K13" s="1"/>
  <c r="J15"/>
  <c r="J13" s="1"/>
  <c r="I15"/>
  <c r="I13" s="1"/>
  <c r="H15"/>
  <c r="H13" s="1"/>
  <c r="G15"/>
  <c r="G13" s="1"/>
  <c r="F15" l="1"/>
  <c r="F13" s="1"/>
  <c r="G8" i="3" l="1"/>
  <c r="C8"/>
  <c r="F8"/>
  <c r="E8"/>
  <c r="D8"/>
  <c r="G9" i="2" l="1"/>
  <c r="H9"/>
  <c r="I9"/>
  <c r="J9"/>
  <c r="K9" l="1"/>
  <c r="F9" l="1"/>
</calcChain>
</file>

<file path=xl/sharedStrings.xml><?xml version="1.0" encoding="utf-8"?>
<sst xmlns="http://schemas.openxmlformats.org/spreadsheetml/2006/main" count="260" uniqueCount="59">
  <si>
    <t>№ п/п</t>
  </si>
  <si>
    <t>Адрес МКД</t>
  </si>
  <si>
    <t>Стоимость капитального ремонта - всего</t>
  </si>
  <si>
    <t>в том числе за счет средств:</t>
  </si>
  <si>
    <t>Х</t>
  </si>
  <si>
    <t>к краткосрочному плану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2020-2022 годы</t>
  </si>
  <si>
    <t>Единица измерения</t>
  </si>
  <si>
    <t>Объем работ (услуг) по капитальному ремонту в соответствии с единицами измерения</t>
  </si>
  <si>
    <t>кв. метров</t>
  </si>
  <si>
    <t xml:space="preserve">Количество жителей, зарегистрированных в МКД 
</t>
  </si>
  <si>
    <t>Общая площадь МКД</t>
  </si>
  <si>
    <t>Приложение № 1</t>
  </si>
  <si>
    <t>Плановая дата завершения работ</t>
  </si>
  <si>
    <t>СРО</t>
  </si>
  <si>
    <t>Количество МКД</t>
  </si>
  <si>
    <t>Приложение № 2</t>
  </si>
  <si>
    <t>Приложение № 3</t>
  </si>
  <si>
    <t>Приложение № 4</t>
  </si>
  <si>
    <t>2020 год</t>
  </si>
  <si>
    <t>Итого по 2020 году</t>
  </si>
  <si>
    <t>2021 год</t>
  </si>
  <si>
    <t>Итого по 2021 году</t>
  </si>
  <si>
    <t>2022 год</t>
  </si>
  <si>
    <t>Итого по 2022 году</t>
  </si>
  <si>
    <t>Адрес многоквартирного дома (далее – МКД</t>
  </si>
  <si>
    <t>Количество работ (услуг) по капитальному ремонту МКД</t>
  </si>
  <si>
    <t>Стоимость капитального ремонта МКД</t>
  </si>
  <si>
    <t>Перечь и планируемые показатели выполнения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2014–2043 годах" 
на 2020-2022 годы (строительно-монтажные работы)</t>
  </si>
  <si>
    <t xml:space="preserve">Реестр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
расположенных на территории Оренбургской области, в 2014–2043 годах», на 2020-2022 годы 
(строительно-монтажные работы)
</t>
  </si>
  <si>
    <t xml:space="preserve">Перечь и планируемые показатели 
выполнения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2014–2043 годах" 
на 2020-2022 годы (проектные работы)
</t>
  </si>
  <si>
    <t>Реестр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
расположенных на территории Оренбургской области, в 2014–2043 годах», на  2020-2022 годы
(проектные работы)</t>
  </si>
  <si>
    <t>-</t>
  </si>
  <si>
    <t>Итого по области</t>
  </si>
  <si>
    <t>Всего по области</t>
  </si>
  <si>
    <t>12.2021</t>
  </si>
  <si>
    <t>с. Пономаревка, ул. Советская, д. 4</t>
  </si>
  <si>
    <t>с. Пономаревка, ул. Советская, д. 19</t>
  </si>
  <si>
    <t>с. Пономаревка, ул. Юбилейная, д. 11</t>
  </si>
  <si>
    <t>ремонт ВИСВО</t>
  </si>
  <si>
    <t>человек</t>
  </si>
  <si>
    <t>штук</t>
  </si>
  <si>
    <t>единиц</t>
  </si>
  <si>
    <t>рублей</t>
  </si>
  <si>
    <t xml:space="preserve">Виды работ, 
установленные 
статьей 18 Закона Оренбургской 
области*)
</t>
  </si>
  <si>
    <t>всего (рублей):</t>
  </si>
  <si>
    <t>федерального бюджета  (рублей)</t>
  </si>
  <si>
    <t>областного бюджета (рублей)</t>
  </si>
  <si>
    <t>местных бюджетов  (рублей)</t>
  </si>
  <si>
    <t>собственников помещений в МКД (рублей)</t>
  </si>
  <si>
    <t xml:space="preserve">иных источников 
(рублей)
</t>
  </si>
  <si>
    <t xml:space="preserve">Способ формирования 
фонда капитального
 ремонта **)
</t>
  </si>
  <si>
    <t>ремонт ВИСЭС</t>
  </si>
  <si>
    <t>пог. метров</t>
  </si>
  <si>
    <t>с. Пономаревка, ул. Советская, д. 6</t>
  </si>
  <si>
    <t>ремонт ВИХВС</t>
  </si>
  <si>
    <t>с. Пономаревка, ул. Советская, д. 8</t>
  </si>
  <si>
    <t>12.2022</t>
  </si>
  <si>
    <t>1. Муниципальное образование Пономаревский сельсовет</t>
  </si>
  <si>
    <t>Итого по муниципальному образованию Пономаревский сельсовет</t>
  </si>
</sst>
</file>

<file path=xl/styles.xml><?xml version="1.0" encoding="utf-8"?>
<styleSheet xmlns="http://schemas.openxmlformats.org/spreadsheetml/2006/main">
  <numFmts count="1">
    <numFmt numFmtId="164" formatCode="mm/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93">
    <xf numFmtId="0" fontId="0" fillId="0" borderId="0" xfId="0"/>
    <xf numFmtId="0" fontId="1" fillId="0" borderId="0" xfId="0" applyFont="1" applyFill="1"/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Border="1"/>
    <xf numFmtId="0" fontId="0" fillId="0" borderId="0" xfId="0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/>
    <xf numFmtId="0" fontId="4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" xfId="0" applyNumberFormat="1" applyFont="1" applyFill="1" applyBorder="1" applyAlignment="1">
      <alignment horizontal="center" vertical="top"/>
    </xf>
    <xf numFmtId="4" fontId="4" fillId="0" borderId="3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/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topLeftCell="A12" zoomScale="150" zoomScaleNormal="100" zoomScaleSheetLayoutView="150" workbookViewId="0">
      <selection activeCell="A21" sqref="A21:B21"/>
    </sheetView>
  </sheetViews>
  <sheetFormatPr defaultRowHeight="12.75"/>
  <cols>
    <col min="1" max="1" width="6.140625" style="1" customWidth="1"/>
    <col min="2" max="2" width="29.7109375" style="1" customWidth="1"/>
    <col min="3" max="3" width="23.42578125" style="1" customWidth="1"/>
    <col min="4" max="4" width="31" style="1" customWidth="1"/>
    <col min="5" max="5" width="21.28515625" style="1" customWidth="1"/>
    <col min="6" max="6" width="18.7109375" style="1" customWidth="1"/>
    <col min="7" max="7" width="20" style="1" customWidth="1"/>
    <col min="8" max="8" width="11.28515625" style="1" bestFit="1" customWidth="1"/>
    <col min="9" max="16384" width="9.140625" style="1"/>
  </cols>
  <sheetData>
    <row r="1" spans="1:8" ht="15" customHeight="1">
      <c r="D1" s="4"/>
      <c r="E1" s="4"/>
      <c r="F1" s="4" t="s">
        <v>11</v>
      </c>
    </row>
    <row r="2" spans="1:8" ht="81" customHeight="1">
      <c r="D2" s="5"/>
      <c r="F2" s="63" t="s">
        <v>5</v>
      </c>
      <c r="G2" s="63"/>
    </row>
    <row r="3" spans="1:8" ht="69.75" customHeight="1">
      <c r="B3" s="6"/>
      <c r="C3" s="64" t="s">
        <v>27</v>
      </c>
      <c r="D3" s="64"/>
      <c r="E3" s="64"/>
      <c r="F3" s="4"/>
      <c r="G3" s="4"/>
    </row>
    <row r="5" spans="1:8" ht="39.75" customHeight="1">
      <c r="A5" s="70" t="s">
        <v>0</v>
      </c>
      <c r="B5" s="70" t="s">
        <v>24</v>
      </c>
      <c r="C5" s="55" t="s">
        <v>10</v>
      </c>
      <c r="D5" s="55" t="s">
        <v>9</v>
      </c>
      <c r="E5" s="55" t="s">
        <v>25</v>
      </c>
      <c r="F5" s="58" t="s">
        <v>14</v>
      </c>
      <c r="G5" s="55" t="s">
        <v>26</v>
      </c>
    </row>
    <row r="6" spans="1:8" ht="13.5" customHeight="1">
      <c r="A6" s="70"/>
      <c r="B6" s="70"/>
      <c r="C6" s="55" t="s">
        <v>8</v>
      </c>
      <c r="D6" s="55" t="s">
        <v>39</v>
      </c>
      <c r="E6" s="58" t="s">
        <v>40</v>
      </c>
      <c r="F6" s="8" t="s">
        <v>41</v>
      </c>
      <c r="G6" s="8" t="s">
        <v>42</v>
      </c>
    </row>
    <row r="7" spans="1:8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</row>
    <row r="8" spans="1:8">
      <c r="A8" s="71" t="s">
        <v>33</v>
      </c>
      <c r="B8" s="71"/>
      <c r="C8" s="3">
        <f>C10+C12+C19</f>
        <v>6101.91</v>
      </c>
      <c r="D8" s="3">
        <f>D10+D12+D19</f>
        <v>226</v>
      </c>
      <c r="E8" s="3">
        <f>E10+E12+E19</f>
        <v>7</v>
      </c>
      <c r="F8" s="3">
        <f>F10+F12+F19</f>
        <v>6</v>
      </c>
      <c r="G8" s="3">
        <f>G10+G12+G19</f>
        <v>5864682.5800000001</v>
      </c>
      <c r="H8" s="61">
        <f>'Приложение № 2'!F9</f>
        <v>5864682.5800000001</v>
      </c>
    </row>
    <row r="9" spans="1:8">
      <c r="A9" s="68" t="s">
        <v>18</v>
      </c>
      <c r="B9" s="68"/>
      <c r="C9" s="68"/>
      <c r="D9" s="68"/>
      <c r="E9" s="68"/>
      <c r="F9" s="68"/>
      <c r="G9" s="68"/>
    </row>
    <row r="10" spans="1:8" ht="15.75" customHeight="1">
      <c r="A10" s="72" t="s">
        <v>19</v>
      </c>
      <c r="B10" s="72"/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8" ht="15" customHeight="1">
      <c r="A11" s="65" t="s">
        <v>20</v>
      </c>
      <c r="B11" s="66"/>
      <c r="C11" s="66"/>
      <c r="D11" s="66"/>
      <c r="E11" s="66"/>
      <c r="F11" s="66"/>
      <c r="G11" s="67"/>
    </row>
    <row r="12" spans="1:8" ht="12" customHeight="1">
      <c r="A12" s="69" t="s">
        <v>21</v>
      </c>
      <c r="B12" s="69"/>
      <c r="C12" s="2">
        <f>C14</f>
        <v>2860.71</v>
      </c>
      <c r="D12" s="2">
        <f t="shared" ref="D12:G12" si="0">D14</f>
        <v>103</v>
      </c>
      <c r="E12" s="2">
        <f t="shared" si="0"/>
        <v>3</v>
      </c>
      <c r="F12" s="2">
        <f t="shared" si="0"/>
        <v>3</v>
      </c>
      <c r="G12" s="2">
        <f t="shared" si="0"/>
        <v>2274671.71</v>
      </c>
    </row>
    <row r="13" spans="1:8" s="25" customFormat="1" ht="15" customHeight="1">
      <c r="A13" s="74" t="s">
        <v>57</v>
      </c>
      <c r="B13" s="75"/>
      <c r="C13" s="75"/>
      <c r="D13" s="75"/>
      <c r="E13" s="75"/>
      <c r="F13" s="75"/>
      <c r="G13" s="76"/>
      <c r="H13" s="62">
        <f>H8+'Приложение № 3'!G9</f>
        <v>6210064.3700000001</v>
      </c>
    </row>
    <row r="14" spans="1:8" s="25" customFormat="1" ht="27" customHeight="1">
      <c r="A14" s="73" t="s">
        <v>58</v>
      </c>
      <c r="B14" s="73"/>
      <c r="C14" s="28">
        <f>SUM(C15:C17)</f>
        <v>2860.71</v>
      </c>
      <c r="D14" s="29">
        <f t="shared" ref="D14:G14" si="1">SUM(D15:D17)</f>
        <v>103</v>
      </c>
      <c r="E14" s="29">
        <f t="shared" si="1"/>
        <v>3</v>
      </c>
      <c r="F14" s="29">
        <f t="shared" si="1"/>
        <v>3</v>
      </c>
      <c r="G14" s="28">
        <f t="shared" si="1"/>
        <v>2274671.71</v>
      </c>
    </row>
    <row r="15" spans="1:8" s="25" customFormat="1" ht="12.75" customHeight="1">
      <c r="A15" s="50">
        <v>1</v>
      </c>
      <c r="B15" s="36" t="s">
        <v>35</v>
      </c>
      <c r="C15" s="39">
        <v>1284</v>
      </c>
      <c r="D15" s="45">
        <v>46</v>
      </c>
      <c r="E15" s="45">
        <v>1</v>
      </c>
      <c r="F15" s="45">
        <v>1</v>
      </c>
      <c r="G15" s="51">
        <v>1448685.4</v>
      </c>
    </row>
    <row r="16" spans="1:8" s="25" customFormat="1" ht="12.75" customHeight="1">
      <c r="A16" s="50">
        <v>2</v>
      </c>
      <c r="B16" s="36" t="s">
        <v>36</v>
      </c>
      <c r="C16" s="39">
        <v>783.7</v>
      </c>
      <c r="D16" s="45">
        <v>29</v>
      </c>
      <c r="E16" s="45">
        <v>1</v>
      </c>
      <c r="F16" s="45">
        <v>1</v>
      </c>
      <c r="G16" s="39">
        <v>400880.19</v>
      </c>
    </row>
    <row r="17" spans="1:7" s="25" customFormat="1" ht="24" customHeight="1">
      <c r="A17" s="50">
        <v>3</v>
      </c>
      <c r="B17" s="36" t="s">
        <v>37</v>
      </c>
      <c r="C17" s="39">
        <v>793.01</v>
      </c>
      <c r="D17" s="37">
        <v>28</v>
      </c>
      <c r="E17" s="37">
        <v>1</v>
      </c>
      <c r="F17" s="46">
        <v>1</v>
      </c>
      <c r="G17" s="39">
        <v>425106.12</v>
      </c>
    </row>
    <row r="18" spans="1:7" ht="15" customHeight="1">
      <c r="A18" s="65" t="s">
        <v>22</v>
      </c>
      <c r="B18" s="66"/>
      <c r="C18" s="66"/>
      <c r="D18" s="66"/>
      <c r="E18" s="66"/>
      <c r="F18" s="66"/>
      <c r="G18" s="67"/>
    </row>
    <row r="19" spans="1:7" ht="15.75" customHeight="1">
      <c r="A19" s="72" t="s">
        <v>23</v>
      </c>
      <c r="B19" s="72"/>
      <c r="C19" s="2">
        <f>C21</f>
        <v>3241.2</v>
      </c>
      <c r="D19" s="2">
        <f t="shared" ref="D19:G19" si="2">D21</f>
        <v>123</v>
      </c>
      <c r="E19" s="2">
        <f t="shared" si="2"/>
        <v>4</v>
      </c>
      <c r="F19" s="2">
        <f t="shared" si="2"/>
        <v>3</v>
      </c>
      <c r="G19" s="2">
        <f t="shared" si="2"/>
        <v>3590010.87</v>
      </c>
    </row>
    <row r="20" spans="1:7" s="25" customFormat="1" ht="15" customHeight="1">
      <c r="A20" s="74" t="s">
        <v>57</v>
      </c>
      <c r="B20" s="75"/>
      <c r="C20" s="75"/>
      <c r="D20" s="75"/>
      <c r="E20" s="75"/>
      <c r="F20" s="75"/>
      <c r="G20" s="76"/>
    </row>
    <row r="21" spans="1:7" s="25" customFormat="1" ht="27.75" customHeight="1">
      <c r="A21" s="73" t="s">
        <v>58</v>
      </c>
      <c r="B21" s="73"/>
      <c r="C21" s="28">
        <f>SUM(C22:C24)</f>
        <v>3241.2</v>
      </c>
      <c r="D21" s="28">
        <f t="shared" ref="D21:G21" si="3">SUM(D22:D24)</f>
        <v>123</v>
      </c>
      <c r="E21" s="28">
        <f t="shared" si="3"/>
        <v>4</v>
      </c>
      <c r="F21" s="28">
        <f t="shared" si="3"/>
        <v>3</v>
      </c>
      <c r="G21" s="28">
        <f t="shared" si="3"/>
        <v>3590010.87</v>
      </c>
    </row>
    <row r="22" spans="1:7" s="20" customFormat="1" ht="15">
      <c r="A22" s="35">
        <v>1</v>
      </c>
      <c r="B22" s="36" t="s">
        <v>35</v>
      </c>
      <c r="C22" s="38">
        <v>1284</v>
      </c>
      <c r="D22" s="41">
        <v>46</v>
      </c>
      <c r="E22" s="42">
        <v>1</v>
      </c>
      <c r="F22" s="46">
        <v>1</v>
      </c>
      <c r="G22" s="39">
        <v>358552.46</v>
      </c>
    </row>
    <row r="23" spans="1:7" s="20" customFormat="1" ht="15">
      <c r="A23" s="35">
        <v>2</v>
      </c>
      <c r="B23" s="36" t="s">
        <v>53</v>
      </c>
      <c r="C23" s="38">
        <v>1008.6</v>
      </c>
      <c r="D23" s="41">
        <v>40</v>
      </c>
      <c r="E23" s="42">
        <v>2</v>
      </c>
      <c r="F23" s="46">
        <v>1</v>
      </c>
      <c r="G23" s="39">
        <v>2739857.44</v>
      </c>
    </row>
    <row r="24" spans="1:7" s="20" customFormat="1" ht="15">
      <c r="A24" s="35">
        <v>3</v>
      </c>
      <c r="B24" s="36" t="s">
        <v>55</v>
      </c>
      <c r="C24" s="38">
        <v>948.6</v>
      </c>
      <c r="D24" s="41">
        <v>37</v>
      </c>
      <c r="E24" s="42">
        <v>1</v>
      </c>
      <c r="F24" s="46">
        <v>1</v>
      </c>
      <c r="G24" s="39">
        <v>491600.97</v>
      </c>
    </row>
  </sheetData>
  <autoFilter ref="A9:XFD24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5">
    <mergeCell ref="A21:B21"/>
    <mergeCell ref="A13:G13"/>
    <mergeCell ref="A14:B14"/>
    <mergeCell ref="A20:G20"/>
    <mergeCell ref="A18:G18"/>
    <mergeCell ref="A19:B19"/>
    <mergeCell ref="F2:G2"/>
    <mergeCell ref="C3:E3"/>
    <mergeCell ref="A11:G11"/>
    <mergeCell ref="A9:G9"/>
    <mergeCell ref="A12:B12"/>
    <mergeCell ref="B5:B6"/>
    <mergeCell ref="A5:A6"/>
    <mergeCell ref="A8:B8"/>
    <mergeCell ref="A10:B10"/>
  </mergeCells>
  <pageMargins left="0" right="0" top="0" bottom="0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topLeftCell="A10" zoomScale="110" zoomScaleNormal="100" zoomScaleSheetLayoutView="110" workbookViewId="0">
      <selection activeCell="A21" sqref="A21:M21"/>
    </sheetView>
  </sheetViews>
  <sheetFormatPr defaultRowHeight="12.75"/>
  <cols>
    <col min="1" max="1" width="5.140625" style="1" customWidth="1"/>
    <col min="2" max="2" width="36.140625" style="1" customWidth="1"/>
    <col min="3" max="3" width="28.42578125" style="1" customWidth="1"/>
    <col min="4" max="4" width="10.85546875" style="1" customWidth="1"/>
    <col min="5" max="5" width="19" style="1" customWidth="1"/>
    <col min="6" max="6" width="16.85546875" style="1" customWidth="1"/>
    <col min="7" max="7" width="15.42578125" style="1" customWidth="1"/>
    <col min="8" max="8" width="18.5703125" style="1" customWidth="1"/>
    <col min="9" max="9" width="12.7109375" style="1" customWidth="1"/>
    <col min="10" max="10" width="17.140625" style="1" customWidth="1"/>
    <col min="11" max="11" width="15" style="1" customWidth="1"/>
    <col min="12" max="14" width="9.140625" style="1"/>
    <col min="15" max="15" width="12.85546875" style="1" customWidth="1"/>
    <col min="16" max="18" width="9.140625" style="1"/>
    <col min="19" max="20" width="10.85546875" style="1" bestFit="1" customWidth="1"/>
    <col min="21" max="16384" width="9.140625" style="1"/>
  </cols>
  <sheetData>
    <row r="1" spans="1:17" ht="15" customHeight="1">
      <c r="I1" s="4" t="s">
        <v>15</v>
      </c>
      <c r="J1" s="4"/>
      <c r="K1" s="4"/>
      <c r="L1" s="4"/>
      <c r="M1" s="4"/>
      <c r="N1" s="4"/>
    </row>
    <row r="2" spans="1:17" ht="60" customHeight="1">
      <c r="I2" s="63" t="s">
        <v>5</v>
      </c>
      <c r="J2" s="63"/>
      <c r="K2" s="63"/>
      <c r="L2" s="63"/>
      <c r="M2" s="63"/>
      <c r="N2" s="54"/>
    </row>
    <row r="3" spans="1:17" ht="63.75" customHeight="1">
      <c r="C3" s="64" t="s">
        <v>28</v>
      </c>
      <c r="D3" s="64"/>
      <c r="E3" s="64"/>
      <c r="F3" s="64"/>
      <c r="G3" s="64"/>
      <c r="H3" s="64"/>
    </row>
    <row r="5" spans="1:17" ht="12.75" customHeight="1">
      <c r="A5" s="89" t="s">
        <v>0</v>
      </c>
      <c r="B5" s="89" t="s">
        <v>1</v>
      </c>
      <c r="C5" s="70" t="s">
        <v>43</v>
      </c>
      <c r="D5" s="70" t="s">
        <v>6</v>
      </c>
      <c r="E5" s="70" t="s">
        <v>7</v>
      </c>
      <c r="F5" s="88" t="s">
        <v>2</v>
      </c>
      <c r="G5" s="88"/>
      <c r="H5" s="88"/>
      <c r="I5" s="88"/>
      <c r="J5" s="88"/>
      <c r="K5" s="88"/>
      <c r="L5" s="87" t="s">
        <v>12</v>
      </c>
      <c r="M5" s="87" t="s">
        <v>50</v>
      </c>
      <c r="N5" s="31"/>
    </row>
    <row r="6" spans="1:17">
      <c r="A6" s="89"/>
      <c r="B6" s="89"/>
      <c r="C6" s="70"/>
      <c r="D6" s="70"/>
      <c r="E6" s="70"/>
      <c r="F6" s="90" t="s">
        <v>44</v>
      </c>
      <c r="G6" s="88" t="s">
        <v>3</v>
      </c>
      <c r="H6" s="88"/>
      <c r="I6" s="88"/>
      <c r="J6" s="88"/>
      <c r="K6" s="88"/>
      <c r="L6" s="87"/>
      <c r="M6" s="87"/>
      <c r="N6" s="31"/>
    </row>
    <row r="7" spans="1:17" ht="114" customHeight="1">
      <c r="A7" s="89"/>
      <c r="B7" s="89"/>
      <c r="C7" s="70"/>
      <c r="D7" s="70"/>
      <c r="E7" s="70"/>
      <c r="F7" s="90"/>
      <c r="G7" s="56" t="s">
        <v>45</v>
      </c>
      <c r="H7" s="56" t="s">
        <v>46</v>
      </c>
      <c r="I7" s="56" t="s">
        <v>47</v>
      </c>
      <c r="J7" s="56" t="s">
        <v>48</v>
      </c>
      <c r="K7" s="56" t="s">
        <v>49</v>
      </c>
      <c r="L7" s="87"/>
      <c r="M7" s="87"/>
      <c r="N7" s="31"/>
    </row>
    <row r="8" spans="1:17" ht="12.75" customHeight="1">
      <c r="A8" s="58">
        <v>1</v>
      </c>
      <c r="B8" s="58">
        <v>2</v>
      </c>
      <c r="C8" s="58">
        <v>4</v>
      </c>
      <c r="D8" s="58">
        <v>5</v>
      </c>
      <c r="E8" s="58">
        <v>6</v>
      </c>
      <c r="F8" s="58">
        <v>7</v>
      </c>
      <c r="G8" s="58">
        <v>8</v>
      </c>
      <c r="H8" s="58">
        <v>9</v>
      </c>
      <c r="I8" s="58">
        <v>10</v>
      </c>
      <c r="J8" s="58">
        <v>11</v>
      </c>
      <c r="K8" s="58">
        <v>12</v>
      </c>
      <c r="L8" s="58">
        <v>13</v>
      </c>
      <c r="M8" s="58">
        <v>14</v>
      </c>
      <c r="N8" s="7"/>
    </row>
    <row r="9" spans="1:17" ht="13.5" customHeight="1">
      <c r="A9" s="80" t="s">
        <v>32</v>
      </c>
      <c r="B9" s="80"/>
      <c r="C9" s="53" t="s">
        <v>4</v>
      </c>
      <c r="D9" s="53" t="s">
        <v>4</v>
      </c>
      <c r="E9" s="53" t="s">
        <v>4</v>
      </c>
      <c r="F9" s="3">
        <f t="shared" ref="F9:K9" si="0">F11+F13+F20</f>
        <v>5864682.5800000001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5864682.5800000001</v>
      </c>
      <c r="K9" s="3">
        <f t="shared" si="0"/>
        <v>0</v>
      </c>
      <c r="L9" s="53" t="s">
        <v>4</v>
      </c>
      <c r="M9" s="53" t="s">
        <v>4</v>
      </c>
      <c r="N9" s="15"/>
    </row>
    <row r="10" spans="1:17" ht="13.5" customHeight="1">
      <c r="A10" s="79" t="s">
        <v>18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30"/>
    </row>
    <row r="11" spans="1:17" ht="13.5" customHeight="1">
      <c r="A11" s="80" t="s">
        <v>19</v>
      </c>
      <c r="B11" s="80"/>
      <c r="C11" s="53" t="s">
        <v>4</v>
      </c>
      <c r="D11" s="53" t="s">
        <v>4</v>
      </c>
      <c r="E11" s="53" t="s">
        <v>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53" t="s">
        <v>4</v>
      </c>
      <c r="M11" s="53" t="s">
        <v>4</v>
      </c>
      <c r="N11" s="15"/>
    </row>
    <row r="12" spans="1:17" ht="13.5" customHeight="1">
      <c r="A12" s="79" t="s">
        <v>20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30"/>
    </row>
    <row r="13" spans="1:17" ht="13.5" customHeight="1">
      <c r="A13" s="80" t="s">
        <v>21</v>
      </c>
      <c r="B13" s="80"/>
      <c r="C13" s="53" t="s">
        <v>4</v>
      </c>
      <c r="D13" s="53" t="s">
        <v>4</v>
      </c>
      <c r="E13" s="53" t="s">
        <v>4</v>
      </c>
      <c r="F13" s="2">
        <f>F15</f>
        <v>2274671.71</v>
      </c>
      <c r="G13" s="2">
        <f t="shared" ref="G13:K13" si="1">G15</f>
        <v>0</v>
      </c>
      <c r="H13" s="2">
        <f t="shared" si="1"/>
        <v>0</v>
      </c>
      <c r="I13" s="2">
        <f t="shared" si="1"/>
        <v>0</v>
      </c>
      <c r="J13" s="2">
        <f t="shared" si="1"/>
        <v>2274671.71</v>
      </c>
      <c r="K13" s="2">
        <f t="shared" si="1"/>
        <v>0</v>
      </c>
      <c r="L13" s="53" t="s">
        <v>4</v>
      </c>
      <c r="M13" s="53" t="s">
        <v>4</v>
      </c>
      <c r="N13" s="15"/>
      <c r="O13" s="47"/>
    </row>
    <row r="14" spans="1:17" s="25" customFormat="1" ht="13.5" customHeight="1">
      <c r="A14" s="84" t="s">
        <v>57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33"/>
    </row>
    <row r="15" spans="1:17" s="25" customFormat="1" ht="33.75" customHeight="1">
      <c r="A15" s="77" t="s">
        <v>58</v>
      </c>
      <c r="B15" s="78"/>
      <c r="C15" s="26" t="s">
        <v>4</v>
      </c>
      <c r="D15" s="26" t="s">
        <v>4</v>
      </c>
      <c r="E15" s="26" t="s">
        <v>4</v>
      </c>
      <c r="F15" s="28">
        <f>SUM(F16:F18)</f>
        <v>2274671.71</v>
      </c>
      <c r="G15" s="28">
        <f t="shared" ref="G15:K15" si="2">SUM(G16:G18)</f>
        <v>0</v>
      </c>
      <c r="H15" s="28">
        <f t="shared" si="2"/>
        <v>0</v>
      </c>
      <c r="I15" s="28">
        <f t="shared" si="2"/>
        <v>0</v>
      </c>
      <c r="J15" s="28">
        <f t="shared" si="2"/>
        <v>2274671.71</v>
      </c>
      <c r="K15" s="28">
        <f t="shared" si="2"/>
        <v>0</v>
      </c>
      <c r="L15" s="26" t="s">
        <v>4</v>
      </c>
      <c r="M15" s="26" t="s">
        <v>4</v>
      </c>
      <c r="N15" s="34"/>
    </row>
    <row r="16" spans="1:17" s="25" customFormat="1" ht="16.5" customHeight="1">
      <c r="A16" s="35">
        <v>1</v>
      </c>
      <c r="B16" s="36" t="s">
        <v>35</v>
      </c>
      <c r="C16" s="43" t="s">
        <v>38</v>
      </c>
      <c r="D16" s="37" t="s">
        <v>52</v>
      </c>
      <c r="E16" s="37" t="s">
        <v>31</v>
      </c>
      <c r="F16" s="39">
        <f>SUM(G16:K16)</f>
        <v>1448685.4</v>
      </c>
      <c r="G16" s="39">
        <v>0</v>
      </c>
      <c r="H16" s="39">
        <v>0</v>
      </c>
      <c r="I16" s="39">
        <v>0</v>
      </c>
      <c r="J16" s="39">
        <v>1448685.4</v>
      </c>
      <c r="K16" s="39">
        <v>0</v>
      </c>
      <c r="L16" s="40">
        <v>44531</v>
      </c>
      <c r="M16" s="48" t="s">
        <v>13</v>
      </c>
      <c r="N16" s="49"/>
      <c r="P16" s="1"/>
      <c r="Q16" s="1"/>
    </row>
    <row r="17" spans="1:17" s="25" customFormat="1" ht="27" customHeight="1">
      <c r="A17" s="35">
        <v>2</v>
      </c>
      <c r="B17" s="36" t="s">
        <v>36</v>
      </c>
      <c r="C17" s="43" t="s">
        <v>51</v>
      </c>
      <c r="D17" s="37" t="s">
        <v>52</v>
      </c>
      <c r="E17" s="37" t="s">
        <v>31</v>
      </c>
      <c r="F17" s="39">
        <f t="shared" ref="F17:F18" si="3">SUM(G17:K17)</f>
        <v>400880.19</v>
      </c>
      <c r="G17" s="39">
        <v>0</v>
      </c>
      <c r="H17" s="39">
        <v>0</v>
      </c>
      <c r="I17" s="39">
        <v>0</v>
      </c>
      <c r="J17" s="39">
        <v>400880.19</v>
      </c>
      <c r="K17" s="39">
        <v>0</v>
      </c>
      <c r="L17" s="40">
        <v>44531</v>
      </c>
      <c r="M17" s="48" t="s">
        <v>13</v>
      </c>
      <c r="N17" s="49"/>
      <c r="P17" s="1"/>
      <c r="Q17" s="1"/>
    </row>
    <row r="18" spans="1:17" s="25" customFormat="1" ht="26.25" customHeight="1">
      <c r="A18" s="35">
        <v>3</v>
      </c>
      <c r="B18" s="36" t="s">
        <v>37</v>
      </c>
      <c r="C18" s="43" t="s">
        <v>51</v>
      </c>
      <c r="D18" s="37" t="s">
        <v>52</v>
      </c>
      <c r="E18" s="37" t="s">
        <v>31</v>
      </c>
      <c r="F18" s="39">
        <f t="shared" si="3"/>
        <v>425106.12</v>
      </c>
      <c r="G18" s="39">
        <v>0</v>
      </c>
      <c r="H18" s="39">
        <v>0</v>
      </c>
      <c r="I18" s="39">
        <v>0</v>
      </c>
      <c r="J18" s="39">
        <v>425106.12</v>
      </c>
      <c r="K18" s="39">
        <v>0</v>
      </c>
      <c r="L18" s="40">
        <v>44531</v>
      </c>
      <c r="M18" s="48" t="s">
        <v>13</v>
      </c>
      <c r="N18" s="49"/>
      <c r="P18" s="1"/>
      <c r="Q18" s="1"/>
    </row>
    <row r="19" spans="1:17" ht="13.5" customHeight="1">
      <c r="A19" s="79" t="s">
        <v>22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30"/>
    </row>
    <row r="20" spans="1:17" ht="13.5" customHeight="1">
      <c r="A20" s="80" t="s">
        <v>23</v>
      </c>
      <c r="B20" s="80"/>
      <c r="C20" s="53" t="s">
        <v>4</v>
      </c>
      <c r="D20" s="53" t="s">
        <v>4</v>
      </c>
      <c r="E20" s="53" t="s">
        <v>4</v>
      </c>
      <c r="F20" s="2">
        <f>F22</f>
        <v>3590010.87</v>
      </c>
      <c r="G20" s="2">
        <f t="shared" ref="G20:K20" si="4">G22</f>
        <v>0</v>
      </c>
      <c r="H20" s="2">
        <f t="shared" si="4"/>
        <v>0</v>
      </c>
      <c r="I20" s="2">
        <f t="shared" si="4"/>
        <v>0</v>
      </c>
      <c r="J20" s="2">
        <f t="shared" si="4"/>
        <v>3590010.87</v>
      </c>
      <c r="K20" s="2">
        <f t="shared" si="4"/>
        <v>0</v>
      </c>
      <c r="L20" s="53" t="s">
        <v>4</v>
      </c>
      <c r="M20" s="53" t="s">
        <v>4</v>
      </c>
      <c r="N20" s="15"/>
    </row>
    <row r="21" spans="1:17" s="25" customFormat="1">
      <c r="A21" s="81" t="s">
        <v>57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32"/>
    </row>
    <row r="22" spans="1:17" s="25" customFormat="1" ht="28.5" customHeight="1">
      <c r="A22" s="77" t="s">
        <v>58</v>
      </c>
      <c r="B22" s="78"/>
      <c r="C22" s="59" t="s">
        <v>4</v>
      </c>
      <c r="D22" s="59" t="s">
        <v>4</v>
      </c>
      <c r="E22" s="59" t="s">
        <v>4</v>
      </c>
      <c r="F22" s="27">
        <f>SUM(F23:F26)</f>
        <v>3590010.87</v>
      </c>
      <c r="G22" s="27">
        <f t="shared" ref="G22:K22" si="5">SUM(G23:G26)</f>
        <v>0</v>
      </c>
      <c r="H22" s="27">
        <f t="shared" si="5"/>
        <v>0</v>
      </c>
      <c r="I22" s="27">
        <f t="shared" si="5"/>
        <v>0</v>
      </c>
      <c r="J22" s="27">
        <f t="shared" si="5"/>
        <v>3590010.87</v>
      </c>
      <c r="K22" s="27">
        <f t="shared" si="5"/>
        <v>0</v>
      </c>
      <c r="L22" s="59" t="s">
        <v>4</v>
      </c>
      <c r="M22" s="59" t="s">
        <v>4</v>
      </c>
      <c r="N22" s="33"/>
    </row>
    <row r="23" spans="1:17" s="25" customFormat="1">
      <c r="A23" s="35">
        <v>1</v>
      </c>
      <c r="B23" s="36" t="s">
        <v>35</v>
      </c>
      <c r="C23" s="43" t="s">
        <v>51</v>
      </c>
      <c r="D23" s="37" t="s">
        <v>52</v>
      </c>
      <c r="E23" s="39" t="s">
        <v>31</v>
      </c>
      <c r="F23" s="39">
        <f>SUM(G23:K23)</f>
        <v>358552.46</v>
      </c>
      <c r="G23" s="39">
        <v>0</v>
      </c>
      <c r="H23" s="39">
        <v>0</v>
      </c>
      <c r="I23" s="39">
        <v>0</v>
      </c>
      <c r="J23" s="39">
        <v>358552.46</v>
      </c>
      <c r="K23" s="39">
        <v>0</v>
      </c>
      <c r="L23" s="24" t="s">
        <v>56</v>
      </c>
      <c r="M23" s="58" t="s">
        <v>13</v>
      </c>
    </row>
    <row r="24" spans="1:17" s="25" customFormat="1">
      <c r="A24" s="35">
        <v>2</v>
      </c>
      <c r="B24" s="36" t="s">
        <v>53</v>
      </c>
      <c r="C24" s="43" t="s">
        <v>38</v>
      </c>
      <c r="D24" s="37" t="s">
        <v>52</v>
      </c>
      <c r="E24" s="39" t="s">
        <v>31</v>
      </c>
      <c r="F24" s="39">
        <f>SUM(G24:K24)</f>
        <v>1369928.72</v>
      </c>
      <c r="G24" s="39">
        <v>0</v>
      </c>
      <c r="H24" s="39">
        <v>0</v>
      </c>
      <c r="I24" s="39">
        <v>0</v>
      </c>
      <c r="J24" s="39">
        <v>1369928.72</v>
      </c>
      <c r="K24" s="39">
        <v>0</v>
      </c>
      <c r="L24" s="24" t="s">
        <v>56</v>
      </c>
      <c r="M24" s="58" t="s">
        <v>13</v>
      </c>
    </row>
    <row r="25" spans="1:17" s="25" customFormat="1">
      <c r="A25" s="35">
        <v>3</v>
      </c>
      <c r="B25" s="36" t="s">
        <v>53</v>
      </c>
      <c r="C25" s="43" t="s">
        <v>54</v>
      </c>
      <c r="D25" s="37" t="s">
        <v>52</v>
      </c>
      <c r="E25" s="39" t="s">
        <v>31</v>
      </c>
      <c r="F25" s="39">
        <f>SUM(G25:K25)</f>
        <v>1369928.72</v>
      </c>
      <c r="G25" s="39">
        <v>0</v>
      </c>
      <c r="H25" s="39">
        <v>0</v>
      </c>
      <c r="I25" s="39">
        <v>0</v>
      </c>
      <c r="J25" s="39">
        <v>1369928.72</v>
      </c>
      <c r="K25" s="39">
        <v>0</v>
      </c>
      <c r="L25" s="24" t="s">
        <v>56</v>
      </c>
      <c r="M25" s="58" t="s">
        <v>13</v>
      </c>
    </row>
    <row r="26" spans="1:17" s="25" customFormat="1">
      <c r="A26" s="35">
        <v>4</v>
      </c>
      <c r="B26" s="36" t="s">
        <v>55</v>
      </c>
      <c r="C26" s="43" t="s">
        <v>51</v>
      </c>
      <c r="D26" s="37" t="s">
        <v>52</v>
      </c>
      <c r="E26" s="39" t="s">
        <v>31</v>
      </c>
      <c r="F26" s="39">
        <f>SUM(G26:K26)</f>
        <v>491600.97</v>
      </c>
      <c r="G26" s="39">
        <v>0</v>
      </c>
      <c r="H26" s="39">
        <v>0</v>
      </c>
      <c r="I26" s="39">
        <v>0</v>
      </c>
      <c r="J26" s="39">
        <v>491600.97</v>
      </c>
      <c r="K26" s="39">
        <v>0</v>
      </c>
      <c r="L26" s="24" t="s">
        <v>56</v>
      </c>
      <c r="M26" s="58" t="s">
        <v>13</v>
      </c>
    </row>
  </sheetData>
  <mergeCells count="23">
    <mergeCell ref="A11:B11"/>
    <mergeCell ref="A13:B13"/>
    <mergeCell ref="I2:M2"/>
    <mergeCell ref="L5:L7"/>
    <mergeCell ref="M5:M7"/>
    <mergeCell ref="A10:M10"/>
    <mergeCell ref="A9:B9"/>
    <mergeCell ref="G6:K6"/>
    <mergeCell ref="C3:H3"/>
    <mergeCell ref="A5:A7"/>
    <mergeCell ref="B5:B7"/>
    <mergeCell ref="C5:C7"/>
    <mergeCell ref="D5:D7"/>
    <mergeCell ref="E5:E7"/>
    <mergeCell ref="F5:K5"/>
    <mergeCell ref="F6:F7"/>
    <mergeCell ref="A22:B22"/>
    <mergeCell ref="A19:M19"/>
    <mergeCell ref="A20:B20"/>
    <mergeCell ref="A21:M21"/>
    <mergeCell ref="A12:M12"/>
    <mergeCell ref="A14:M14"/>
    <mergeCell ref="A15:B15"/>
  </mergeCells>
  <pageMargins left="0" right="0" top="0" bottom="0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topLeftCell="A10" zoomScale="160" zoomScaleNormal="110" zoomScaleSheetLayoutView="160" workbookViewId="0">
      <selection activeCell="A12" sqref="A12:G12"/>
    </sheetView>
  </sheetViews>
  <sheetFormatPr defaultRowHeight="15"/>
  <cols>
    <col min="1" max="1" width="5.28515625" style="20" customWidth="1"/>
    <col min="2" max="2" width="32.42578125" style="20" customWidth="1"/>
    <col min="3" max="4" width="21.140625" style="20" customWidth="1"/>
    <col min="5" max="5" width="20.42578125" style="20" customWidth="1"/>
    <col min="6" max="6" width="21" style="20" customWidth="1"/>
    <col min="7" max="7" width="24.140625" style="20" customWidth="1"/>
    <col min="8" max="8" width="17.28515625" style="20" bestFit="1" customWidth="1"/>
    <col min="9" max="16384" width="9.140625" style="20"/>
  </cols>
  <sheetData>
    <row r="1" spans="1:8">
      <c r="A1" s="1"/>
      <c r="B1" s="1"/>
      <c r="C1" s="1"/>
      <c r="D1" s="1"/>
      <c r="E1" s="4"/>
      <c r="F1" s="4" t="s">
        <v>16</v>
      </c>
      <c r="G1" s="1"/>
    </row>
    <row r="2" spans="1:8" ht="69" customHeight="1">
      <c r="A2" s="1"/>
      <c r="B2" s="1"/>
      <c r="C2" s="1"/>
      <c r="D2" s="1"/>
      <c r="E2" s="1"/>
      <c r="F2" s="63" t="s">
        <v>5</v>
      </c>
      <c r="G2" s="63"/>
    </row>
    <row r="3" spans="1:8">
      <c r="A3" s="1"/>
      <c r="B3" s="1"/>
      <c r="C3" s="1"/>
      <c r="D3" s="1"/>
      <c r="E3" s="54"/>
      <c r="F3" s="1"/>
      <c r="G3" s="1"/>
    </row>
    <row r="4" spans="1:8" ht="57.75" customHeight="1">
      <c r="A4" s="1"/>
      <c r="B4" s="64" t="s">
        <v>29</v>
      </c>
      <c r="C4" s="64"/>
      <c r="D4" s="64"/>
      <c r="E4" s="64"/>
      <c r="F4" s="64"/>
      <c r="G4" s="4"/>
    </row>
    <row r="5" spans="1:8">
      <c r="A5" s="1"/>
      <c r="B5" s="1"/>
      <c r="C5" s="1"/>
      <c r="D5" s="1"/>
      <c r="E5" s="1"/>
      <c r="F5" s="1"/>
      <c r="G5" s="1"/>
    </row>
    <row r="6" spans="1:8" ht="39.75" customHeight="1">
      <c r="A6" s="70" t="s">
        <v>0</v>
      </c>
      <c r="B6" s="70" t="s">
        <v>24</v>
      </c>
      <c r="C6" s="55" t="s">
        <v>10</v>
      </c>
      <c r="D6" s="55" t="s">
        <v>9</v>
      </c>
      <c r="E6" s="55" t="s">
        <v>25</v>
      </c>
      <c r="F6" s="58" t="s">
        <v>14</v>
      </c>
      <c r="G6" s="55" t="s">
        <v>26</v>
      </c>
    </row>
    <row r="7" spans="1:8">
      <c r="A7" s="70"/>
      <c r="B7" s="70"/>
      <c r="C7" s="55" t="s">
        <v>8</v>
      </c>
      <c r="D7" s="55" t="s">
        <v>39</v>
      </c>
      <c r="E7" s="58" t="s">
        <v>40</v>
      </c>
      <c r="F7" s="8" t="s">
        <v>41</v>
      </c>
      <c r="G7" s="8" t="s">
        <v>42</v>
      </c>
    </row>
    <row r="8" spans="1:8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21">
        <v>7</v>
      </c>
    </row>
    <row r="9" spans="1:8">
      <c r="A9" s="80" t="s">
        <v>33</v>
      </c>
      <c r="B9" s="80"/>
      <c r="C9" s="3">
        <f>C11+C18+C25</f>
        <v>6101.91</v>
      </c>
      <c r="D9" s="3">
        <f>D11+D18+D25</f>
        <v>226</v>
      </c>
      <c r="E9" s="3">
        <f>E11+E18+E25</f>
        <v>7</v>
      </c>
      <c r="F9" s="3">
        <f>F11+F18+F25</f>
        <v>6</v>
      </c>
      <c r="G9" s="3">
        <f>G11+G18+G25</f>
        <v>345381.79000000004</v>
      </c>
      <c r="H9" s="60">
        <f>'Приложение № 4'!F9</f>
        <v>345381.79000000004</v>
      </c>
    </row>
    <row r="10" spans="1:8">
      <c r="A10" s="68" t="s">
        <v>18</v>
      </c>
      <c r="B10" s="68"/>
      <c r="C10" s="68"/>
      <c r="D10" s="68"/>
      <c r="E10" s="68"/>
      <c r="F10" s="68"/>
      <c r="G10" s="68"/>
    </row>
    <row r="11" spans="1:8">
      <c r="A11" s="80" t="s">
        <v>19</v>
      </c>
      <c r="B11" s="80"/>
      <c r="C11" s="3">
        <f>C13</f>
        <v>2860.71</v>
      </c>
      <c r="D11" s="3">
        <f t="shared" ref="D11:G11" si="0">D13</f>
        <v>103</v>
      </c>
      <c r="E11" s="3">
        <f t="shared" si="0"/>
        <v>3</v>
      </c>
      <c r="F11" s="3">
        <f t="shared" si="0"/>
        <v>3</v>
      </c>
      <c r="G11" s="3">
        <f t="shared" si="0"/>
        <v>176671.66999999998</v>
      </c>
    </row>
    <row r="12" spans="1:8">
      <c r="A12" s="91" t="s">
        <v>57</v>
      </c>
      <c r="B12" s="91"/>
      <c r="C12" s="91"/>
      <c r="D12" s="91"/>
      <c r="E12" s="91"/>
      <c r="F12" s="91"/>
      <c r="G12" s="91"/>
    </row>
    <row r="13" spans="1:8" ht="27.75" customHeight="1">
      <c r="A13" s="73" t="s">
        <v>58</v>
      </c>
      <c r="B13" s="73"/>
      <c r="C13" s="27">
        <f>SUM(C14:C16)</f>
        <v>2860.71</v>
      </c>
      <c r="D13" s="59">
        <f t="shared" ref="D13:G13" si="1">SUM(D14:D16)</f>
        <v>103</v>
      </c>
      <c r="E13" s="59">
        <f t="shared" si="1"/>
        <v>3</v>
      </c>
      <c r="F13" s="59">
        <f t="shared" si="1"/>
        <v>3</v>
      </c>
      <c r="G13" s="27">
        <f t="shared" si="1"/>
        <v>176671.66999999998</v>
      </c>
    </row>
    <row r="14" spans="1:8">
      <c r="A14" s="35">
        <v>1</v>
      </c>
      <c r="B14" s="36" t="s">
        <v>35</v>
      </c>
      <c r="C14" s="38">
        <v>1284</v>
      </c>
      <c r="D14" s="41">
        <v>46</v>
      </c>
      <c r="E14" s="42">
        <v>1</v>
      </c>
      <c r="F14" s="46">
        <v>1</v>
      </c>
      <c r="G14" s="39">
        <v>63921.73</v>
      </c>
    </row>
    <row r="15" spans="1:8">
      <c r="A15" s="35">
        <v>2</v>
      </c>
      <c r="B15" s="44" t="s">
        <v>36</v>
      </c>
      <c r="C15" s="38">
        <v>783.7</v>
      </c>
      <c r="D15" s="41">
        <v>29</v>
      </c>
      <c r="E15" s="42">
        <v>1</v>
      </c>
      <c r="F15" s="46">
        <v>1</v>
      </c>
      <c r="G15" s="39">
        <v>56206.6</v>
      </c>
    </row>
    <row r="16" spans="1:8">
      <c r="A16" s="35">
        <v>3</v>
      </c>
      <c r="B16" s="44" t="s">
        <v>37</v>
      </c>
      <c r="C16" s="38">
        <v>793.01</v>
      </c>
      <c r="D16" s="41">
        <v>28</v>
      </c>
      <c r="E16" s="42">
        <v>1</v>
      </c>
      <c r="F16" s="46">
        <v>1</v>
      </c>
      <c r="G16" s="39">
        <v>56543.34</v>
      </c>
    </row>
    <row r="17" spans="1:7" ht="12.75" customHeight="1">
      <c r="A17" s="68" t="s">
        <v>20</v>
      </c>
      <c r="B17" s="68"/>
      <c r="C17" s="68"/>
      <c r="D17" s="68"/>
      <c r="E17" s="68"/>
      <c r="F17" s="68"/>
      <c r="G17" s="68"/>
    </row>
    <row r="18" spans="1:7">
      <c r="A18" s="80" t="s">
        <v>21</v>
      </c>
      <c r="B18" s="80"/>
      <c r="C18" s="3">
        <f>C20</f>
        <v>3241.2</v>
      </c>
      <c r="D18" s="3">
        <f t="shared" ref="D18:G18" si="2">D20</f>
        <v>123</v>
      </c>
      <c r="E18" s="3">
        <f t="shared" si="2"/>
        <v>4</v>
      </c>
      <c r="F18" s="3">
        <f t="shared" si="2"/>
        <v>3</v>
      </c>
      <c r="G18" s="3">
        <f t="shared" si="2"/>
        <v>168710.12000000002</v>
      </c>
    </row>
    <row r="19" spans="1:7">
      <c r="A19" s="91" t="s">
        <v>57</v>
      </c>
      <c r="B19" s="91"/>
      <c r="C19" s="91"/>
      <c r="D19" s="91"/>
      <c r="E19" s="91"/>
      <c r="F19" s="91"/>
      <c r="G19" s="91"/>
    </row>
    <row r="20" spans="1:7" ht="27" customHeight="1">
      <c r="A20" s="73" t="s">
        <v>58</v>
      </c>
      <c r="B20" s="73"/>
      <c r="C20" s="27">
        <f>SUM(C21:C23)</f>
        <v>3241.2</v>
      </c>
      <c r="D20" s="27">
        <f t="shared" ref="D20:G20" si="3">SUM(D21:D23)</f>
        <v>123</v>
      </c>
      <c r="E20" s="27">
        <f t="shared" si="3"/>
        <v>4</v>
      </c>
      <c r="F20" s="27">
        <f t="shared" si="3"/>
        <v>3</v>
      </c>
      <c r="G20" s="27">
        <f t="shared" si="3"/>
        <v>168710.12000000002</v>
      </c>
    </row>
    <row r="21" spans="1:7">
      <c r="A21" s="35">
        <v>1</v>
      </c>
      <c r="B21" s="36" t="s">
        <v>35</v>
      </c>
      <c r="C21" s="38">
        <v>1284</v>
      </c>
      <c r="D21" s="41">
        <v>46</v>
      </c>
      <c r="E21" s="42">
        <v>1</v>
      </c>
      <c r="F21" s="46">
        <v>1</v>
      </c>
      <c r="G21" s="39">
        <v>16849.93</v>
      </c>
    </row>
    <row r="22" spans="1:7">
      <c r="A22" s="35">
        <v>2</v>
      </c>
      <c r="B22" s="36" t="s">
        <v>53</v>
      </c>
      <c r="C22" s="38">
        <v>1008.6</v>
      </c>
      <c r="D22" s="41">
        <v>40</v>
      </c>
      <c r="E22" s="42">
        <v>2</v>
      </c>
      <c r="F22" s="46">
        <v>1</v>
      </c>
      <c r="G22" s="39">
        <f>'Приложение № 4'!J22+'Приложение № 4'!J23</f>
        <v>128757.74</v>
      </c>
    </row>
    <row r="23" spans="1:7">
      <c r="A23" s="35">
        <v>3</v>
      </c>
      <c r="B23" s="36" t="s">
        <v>55</v>
      </c>
      <c r="C23" s="38">
        <v>948.6</v>
      </c>
      <c r="D23" s="41">
        <v>37</v>
      </c>
      <c r="E23" s="42">
        <v>1</v>
      </c>
      <c r="F23" s="46">
        <v>1</v>
      </c>
      <c r="G23" s="39">
        <v>23102.45</v>
      </c>
    </row>
    <row r="24" spans="1:7" ht="11.25" customHeight="1">
      <c r="A24" s="68" t="s">
        <v>22</v>
      </c>
      <c r="B24" s="68"/>
      <c r="C24" s="68"/>
      <c r="D24" s="68"/>
      <c r="E24" s="68"/>
      <c r="F24" s="68"/>
      <c r="G24" s="68"/>
    </row>
    <row r="25" spans="1:7">
      <c r="A25" s="80" t="s">
        <v>23</v>
      </c>
      <c r="B25" s="80"/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>
      <c r="A26" s="17"/>
      <c r="B26" s="17"/>
      <c r="C26" s="17"/>
      <c r="D26" s="17"/>
      <c r="E26" s="17"/>
      <c r="F26" s="17"/>
      <c r="G26" s="17"/>
    </row>
    <row r="27" spans="1:7">
      <c r="A27" s="16"/>
      <c r="B27" s="16"/>
      <c r="C27" s="16"/>
      <c r="D27" s="16"/>
      <c r="E27" s="14"/>
      <c r="F27" s="14"/>
      <c r="G27" s="11"/>
    </row>
    <row r="28" spans="1:7">
      <c r="A28" s="10"/>
      <c r="B28" s="10"/>
      <c r="C28" s="10"/>
      <c r="D28" s="10"/>
      <c r="E28" s="10"/>
      <c r="F28" s="10"/>
      <c r="G28" s="10"/>
    </row>
    <row r="29" spans="1:7">
      <c r="A29" s="10"/>
      <c r="B29" s="10"/>
      <c r="C29" s="10"/>
      <c r="D29" s="10"/>
      <c r="E29" s="14"/>
      <c r="F29" s="14"/>
      <c r="G29" s="11"/>
    </row>
    <row r="30" spans="1:7">
      <c r="A30" s="7"/>
      <c r="B30" s="22"/>
      <c r="C30" s="22"/>
      <c r="D30" s="22"/>
      <c r="E30" s="7"/>
      <c r="F30" s="23"/>
      <c r="G30" s="13"/>
    </row>
    <row r="31" spans="1:7">
      <c r="A31" s="7"/>
      <c r="B31" s="9"/>
      <c r="C31" s="9"/>
      <c r="D31" s="9"/>
      <c r="E31" s="7"/>
      <c r="F31" s="23"/>
      <c r="G31" s="13"/>
    </row>
    <row r="32" spans="1:7">
      <c r="A32" s="17"/>
      <c r="B32" s="17"/>
      <c r="C32" s="17"/>
      <c r="D32" s="17"/>
      <c r="E32" s="17"/>
      <c r="F32" s="17"/>
      <c r="G32" s="17"/>
    </row>
    <row r="33" spans="1:7">
      <c r="A33" s="10"/>
      <c r="B33" s="10"/>
      <c r="C33" s="10"/>
      <c r="D33" s="10"/>
      <c r="E33" s="15"/>
      <c r="F33" s="15"/>
      <c r="G33" s="11"/>
    </row>
    <row r="34" spans="1:7">
      <c r="A34" s="7"/>
      <c r="B34" s="9"/>
      <c r="C34" s="9"/>
      <c r="D34" s="9"/>
      <c r="E34" s="12"/>
      <c r="F34" s="7"/>
      <c r="G34" s="13"/>
    </row>
    <row r="35" spans="1:7">
      <c r="A35" s="7"/>
      <c r="B35" s="9"/>
      <c r="C35" s="9"/>
      <c r="D35" s="9"/>
      <c r="E35" s="12"/>
      <c r="F35" s="7"/>
      <c r="G35" s="13"/>
    </row>
    <row r="36" spans="1:7">
      <c r="A36" s="7"/>
      <c r="B36" s="9"/>
      <c r="C36" s="9"/>
      <c r="D36" s="9"/>
      <c r="E36" s="12"/>
      <c r="F36" s="7"/>
      <c r="G36" s="13"/>
    </row>
  </sheetData>
  <autoFilter ref="A25:XFD25">
    <filterColumn colId="0" showButton="0"/>
  </autoFilter>
  <mergeCells count="15">
    <mergeCell ref="A25:B25"/>
    <mergeCell ref="A24:G24"/>
    <mergeCell ref="F2:G2"/>
    <mergeCell ref="A6:A7"/>
    <mergeCell ref="B6:B7"/>
    <mergeCell ref="B4:F4"/>
    <mergeCell ref="A9:B9"/>
    <mergeCell ref="A10:G10"/>
    <mergeCell ref="A11:B11"/>
    <mergeCell ref="A17:G17"/>
    <mergeCell ref="A18:B18"/>
    <mergeCell ref="A12:G12"/>
    <mergeCell ref="A13:B13"/>
    <mergeCell ref="A19:G19"/>
    <mergeCell ref="A20:B20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topLeftCell="A7" zoomScale="110" zoomScaleNormal="100" zoomScaleSheetLayoutView="110" workbookViewId="0">
      <selection activeCell="A19" sqref="A19:M19"/>
    </sheetView>
  </sheetViews>
  <sheetFormatPr defaultRowHeight="12.75"/>
  <cols>
    <col min="1" max="1" width="6.140625" style="1" customWidth="1"/>
    <col min="2" max="2" width="36.7109375" style="1" customWidth="1"/>
    <col min="3" max="3" width="28.42578125" style="1" customWidth="1"/>
    <col min="4" max="4" width="13.28515625" style="1" customWidth="1"/>
    <col min="5" max="5" width="18.28515625" style="1" customWidth="1"/>
    <col min="6" max="6" width="16.7109375" style="1" customWidth="1"/>
    <col min="7" max="7" width="15.42578125" style="1" customWidth="1"/>
    <col min="8" max="8" width="18.5703125" style="1" customWidth="1"/>
    <col min="9" max="9" width="12.7109375" style="1" customWidth="1"/>
    <col min="10" max="10" width="13.7109375" style="1" customWidth="1"/>
    <col min="11" max="11" width="15" style="1" customWidth="1"/>
    <col min="12" max="12" width="11" style="1" customWidth="1"/>
    <col min="13" max="13" width="9.140625" style="1" customWidth="1"/>
    <col min="14" max="16384" width="9.140625" style="19"/>
  </cols>
  <sheetData>
    <row r="1" spans="1:13">
      <c r="K1" s="92" t="s">
        <v>17</v>
      </c>
      <c r="L1" s="92"/>
      <c r="M1" s="92"/>
    </row>
    <row r="2" spans="1:13" ht="53.25" customHeight="1">
      <c r="I2" s="63" t="s">
        <v>5</v>
      </c>
      <c r="J2" s="63"/>
      <c r="K2" s="63"/>
      <c r="L2" s="63"/>
      <c r="M2" s="63"/>
    </row>
    <row r="3" spans="1:13" ht="65.25" customHeight="1">
      <c r="C3" s="64" t="s">
        <v>30</v>
      </c>
      <c r="D3" s="64"/>
      <c r="E3" s="64"/>
      <c r="F3" s="64"/>
      <c r="G3" s="64"/>
      <c r="H3" s="64"/>
    </row>
    <row r="4" spans="1:13" ht="25.5" customHeight="1"/>
    <row r="5" spans="1:13" ht="12.75" customHeight="1">
      <c r="A5" s="89" t="s">
        <v>0</v>
      </c>
      <c r="B5" s="89" t="s">
        <v>1</v>
      </c>
      <c r="C5" s="70" t="s">
        <v>43</v>
      </c>
      <c r="D5" s="70" t="s">
        <v>6</v>
      </c>
      <c r="E5" s="70" t="s">
        <v>7</v>
      </c>
      <c r="F5" s="88" t="s">
        <v>2</v>
      </c>
      <c r="G5" s="88"/>
      <c r="H5" s="88"/>
      <c r="I5" s="88"/>
      <c r="J5" s="88"/>
      <c r="K5" s="88"/>
      <c r="L5" s="87" t="s">
        <v>12</v>
      </c>
      <c r="M5" s="87" t="s">
        <v>50</v>
      </c>
    </row>
    <row r="6" spans="1:13" ht="12.75" customHeight="1">
      <c r="A6" s="89"/>
      <c r="B6" s="89"/>
      <c r="C6" s="70"/>
      <c r="D6" s="70"/>
      <c r="E6" s="70"/>
      <c r="F6" s="90" t="s">
        <v>44</v>
      </c>
      <c r="G6" s="88" t="s">
        <v>3</v>
      </c>
      <c r="H6" s="88"/>
      <c r="I6" s="88"/>
      <c r="J6" s="88"/>
      <c r="K6" s="88"/>
      <c r="L6" s="87"/>
      <c r="M6" s="87"/>
    </row>
    <row r="7" spans="1:13" ht="110.25" customHeight="1">
      <c r="A7" s="89"/>
      <c r="B7" s="89"/>
      <c r="C7" s="70"/>
      <c r="D7" s="70"/>
      <c r="E7" s="70"/>
      <c r="F7" s="90"/>
      <c r="G7" s="56" t="s">
        <v>45</v>
      </c>
      <c r="H7" s="56" t="s">
        <v>46</v>
      </c>
      <c r="I7" s="56" t="s">
        <v>47</v>
      </c>
      <c r="J7" s="56" t="s">
        <v>48</v>
      </c>
      <c r="K7" s="56" t="s">
        <v>49</v>
      </c>
      <c r="L7" s="87"/>
      <c r="M7" s="87"/>
    </row>
    <row r="8" spans="1:13" ht="12.75" customHeight="1">
      <c r="A8" s="58">
        <v>1</v>
      </c>
      <c r="B8" s="58">
        <v>2</v>
      </c>
      <c r="C8" s="58">
        <v>3</v>
      </c>
      <c r="D8" s="58">
        <v>5</v>
      </c>
      <c r="E8" s="58">
        <v>6</v>
      </c>
      <c r="F8" s="58">
        <v>7</v>
      </c>
      <c r="G8" s="58">
        <v>8</v>
      </c>
      <c r="H8" s="58">
        <v>9</v>
      </c>
      <c r="I8" s="58">
        <v>10</v>
      </c>
      <c r="J8" s="58">
        <v>11</v>
      </c>
      <c r="K8" s="58">
        <v>12</v>
      </c>
      <c r="L8" s="58">
        <v>13</v>
      </c>
      <c r="M8" s="18">
        <v>14</v>
      </c>
    </row>
    <row r="9" spans="1:13" ht="13.5" customHeight="1">
      <c r="A9" s="80" t="s">
        <v>32</v>
      </c>
      <c r="B9" s="80"/>
      <c r="C9" s="53" t="s">
        <v>4</v>
      </c>
      <c r="D9" s="53" t="s">
        <v>4</v>
      </c>
      <c r="E9" s="53" t="s">
        <v>4</v>
      </c>
      <c r="F9" s="3">
        <f t="shared" ref="F9:K9" si="0">F11+F18+F26</f>
        <v>345381.79000000004</v>
      </c>
      <c r="G9" s="3">
        <f t="shared" si="0"/>
        <v>0</v>
      </c>
      <c r="H9" s="3">
        <f t="shared" si="0"/>
        <v>0</v>
      </c>
      <c r="I9" s="3">
        <f t="shared" si="0"/>
        <v>75000</v>
      </c>
      <c r="J9" s="3">
        <f t="shared" si="0"/>
        <v>270381.79000000004</v>
      </c>
      <c r="K9" s="3">
        <f t="shared" si="0"/>
        <v>0</v>
      </c>
      <c r="L9" s="53" t="s">
        <v>4</v>
      </c>
      <c r="M9" s="52" t="s">
        <v>4</v>
      </c>
    </row>
    <row r="10" spans="1:13" ht="13.5" customHeight="1">
      <c r="A10" s="79" t="s">
        <v>18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ht="13.5" customHeight="1">
      <c r="A11" s="80" t="s">
        <v>19</v>
      </c>
      <c r="B11" s="80"/>
      <c r="C11" s="53" t="s">
        <v>4</v>
      </c>
      <c r="D11" s="53" t="s">
        <v>4</v>
      </c>
      <c r="E11" s="53" t="s">
        <v>4</v>
      </c>
      <c r="F11" s="2">
        <f>F13</f>
        <v>176671.66999999998</v>
      </c>
      <c r="G11" s="2">
        <f t="shared" ref="G11:K11" si="1">G13</f>
        <v>0</v>
      </c>
      <c r="H11" s="2">
        <f t="shared" si="1"/>
        <v>0</v>
      </c>
      <c r="I11" s="2">
        <f t="shared" si="1"/>
        <v>75000</v>
      </c>
      <c r="J11" s="2">
        <f t="shared" si="1"/>
        <v>101671.67</v>
      </c>
      <c r="K11" s="2">
        <f t="shared" si="1"/>
        <v>0</v>
      </c>
      <c r="L11" s="53" t="s">
        <v>4</v>
      </c>
      <c r="M11" s="52" t="s">
        <v>4</v>
      </c>
    </row>
    <row r="12" spans="1:13" s="25" customFormat="1">
      <c r="A12" s="81" t="s">
        <v>57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</row>
    <row r="13" spans="1:13" s="25" customFormat="1" ht="28.5" customHeight="1">
      <c r="A13" s="77" t="s">
        <v>58</v>
      </c>
      <c r="B13" s="78"/>
      <c r="C13" s="26" t="s">
        <v>4</v>
      </c>
      <c r="D13" s="59" t="s">
        <v>4</v>
      </c>
      <c r="E13" s="27" t="s">
        <v>4</v>
      </c>
      <c r="F13" s="27">
        <f>SUM(F14:F16)</f>
        <v>176671.66999999998</v>
      </c>
      <c r="G13" s="27">
        <f t="shared" ref="G13:K13" si="2">SUM(G14:G16)</f>
        <v>0</v>
      </c>
      <c r="H13" s="27">
        <f t="shared" si="2"/>
        <v>0</v>
      </c>
      <c r="I13" s="27">
        <f t="shared" si="2"/>
        <v>75000</v>
      </c>
      <c r="J13" s="27">
        <f t="shared" si="2"/>
        <v>101671.67</v>
      </c>
      <c r="K13" s="27">
        <f t="shared" si="2"/>
        <v>0</v>
      </c>
      <c r="L13" s="59" t="s">
        <v>4</v>
      </c>
      <c r="M13" s="27" t="s">
        <v>4</v>
      </c>
    </row>
    <row r="14" spans="1:13" s="25" customFormat="1">
      <c r="A14" s="35">
        <v>1</v>
      </c>
      <c r="B14" s="36" t="s">
        <v>35</v>
      </c>
      <c r="C14" s="43" t="s">
        <v>38</v>
      </c>
      <c r="D14" s="37" t="s">
        <v>52</v>
      </c>
      <c r="E14" s="39" t="s">
        <v>31</v>
      </c>
      <c r="F14" s="39">
        <f>SUM(G14:K14)</f>
        <v>63921.73</v>
      </c>
      <c r="G14" s="39">
        <v>0</v>
      </c>
      <c r="H14" s="39">
        <v>0</v>
      </c>
      <c r="I14" s="39">
        <v>25000</v>
      </c>
      <c r="J14" s="39">
        <v>38921.730000000003</v>
      </c>
      <c r="K14" s="39">
        <v>0</v>
      </c>
      <c r="L14" s="40">
        <v>44166</v>
      </c>
      <c r="M14" s="37" t="s">
        <v>13</v>
      </c>
    </row>
    <row r="15" spans="1:13" s="25" customFormat="1">
      <c r="A15" s="35">
        <v>2</v>
      </c>
      <c r="B15" s="44" t="s">
        <v>36</v>
      </c>
      <c r="C15" s="43" t="s">
        <v>51</v>
      </c>
      <c r="D15" s="37" t="s">
        <v>52</v>
      </c>
      <c r="E15" s="39" t="s">
        <v>31</v>
      </c>
      <c r="F15" s="39">
        <f t="shared" ref="F15:F16" si="3">SUM(G15:K15)</f>
        <v>56206.6</v>
      </c>
      <c r="G15" s="39">
        <v>0</v>
      </c>
      <c r="H15" s="39">
        <v>0</v>
      </c>
      <c r="I15" s="39">
        <v>25000</v>
      </c>
      <c r="J15" s="39">
        <v>31206.6</v>
      </c>
      <c r="K15" s="39">
        <v>0</v>
      </c>
      <c r="L15" s="40">
        <v>44166</v>
      </c>
      <c r="M15" s="37" t="s">
        <v>13</v>
      </c>
    </row>
    <row r="16" spans="1:13" s="25" customFormat="1">
      <c r="A16" s="35">
        <v>3</v>
      </c>
      <c r="B16" s="44" t="s">
        <v>37</v>
      </c>
      <c r="C16" s="43" t="s">
        <v>51</v>
      </c>
      <c r="D16" s="37" t="s">
        <v>52</v>
      </c>
      <c r="E16" s="39" t="s">
        <v>31</v>
      </c>
      <c r="F16" s="39">
        <f t="shared" si="3"/>
        <v>56543.34</v>
      </c>
      <c r="G16" s="39">
        <v>0</v>
      </c>
      <c r="H16" s="39">
        <v>0</v>
      </c>
      <c r="I16" s="39">
        <v>25000</v>
      </c>
      <c r="J16" s="39">
        <v>31543.339999999997</v>
      </c>
      <c r="K16" s="39">
        <v>0</v>
      </c>
      <c r="L16" s="40">
        <v>44166</v>
      </c>
      <c r="M16" s="37" t="s">
        <v>13</v>
      </c>
    </row>
    <row r="17" spans="1:13" ht="13.5" customHeight="1">
      <c r="A17" s="79" t="s">
        <v>20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1:13" ht="13.5" customHeight="1">
      <c r="A18" s="80" t="s">
        <v>21</v>
      </c>
      <c r="B18" s="80"/>
      <c r="C18" s="53" t="s">
        <v>4</v>
      </c>
      <c r="D18" s="53" t="s">
        <v>4</v>
      </c>
      <c r="E18" s="53" t="s">
        <v>4</v>
      </c>
      <c r="F18" s="2">
        <f>F20</f>
        <v>168710.12000000002</v>
      </c>
      <c r="G18" s="2">
        <f t="shared" ref="G18:K18" si="4">G20</f>
        <v>0</v>
      </c>
      <c r="H18" s="2">
        <f t="shared" si="4"/>
        <v>0</v>
      </c>
      <c r="I18" s="2">
        <f t="shared" si="4"/>
        <v>0</v>
      </c>
      <c r="J18" s="2">
        <f t="shared" si="4"/>
        <v>168710.12000000002</v>
      </c>
      <c r="K18" s="2">
        <f t="shared" si="4"/>
        <v>0</v>
      </c>
      <c r="L18" s="53" t="s">
        <v>4</v>
      </c>
      <c r="M18" s="52" t="s">
        <v>4</v>
      </c>
    </row>
    <row r="19" spans="1:13" s="25" customFormat="1" ht="13.5" customHeight="1">
      <c r="A19" s="84" t="s">
        <v>57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</row>
    <row r="20" spans="1:13" s="25" customFormat="1" ht="27.75" customHeight="1">
      <c r="A20" s="77" t="s">
        <v>58</v>
      </c>
      <c r="B20" s="78"/>
      <c r="C20" s="26" t="s">
        <v>4</v>
      </c>
      <c r="D20" s="26" t="s">
        <v>4</v>
      </c>
      <c r="E20" s="26" t="s">
        <v>4</v>
      </c>
      <c r="F20" s="28">
        <f>SUM(F21:F24)</f>
        <v>168710.12000000002</v>
      </c>
      <c r="G20" s="28">
        <f t="shared" ref="G20:K20" si="5">SUM(G21:G24)</f>
        <v>0</v>
      </c>
      <c r="H20" s="28">
        <f t="shared" si="5"/>
        <v>0</v>
      </c>
      <c r="I20" s="28">
        <f t="shared" si="5"/>
        <v>0</v>
      </c>
      <c r="J20" s="28">
        <f t="shared" si="5"/>
        <v>168710.12000000002</v>
      </c>
      <c r="K20" s="28">
        <f t="shared" si="5"/>
        <v>0</v>
      </c>
      <c r="L20" s="26" t="s">
        <v>4</v>
      </c>
      <c r="M20" s="26" t="s">
        <v>4</v>
      </c>
    </row>
    <row r="21" spans="1:13" s="25" customFormat="1">
      <c r="A21" s="35">
        <v>1</v>
      </c>
      <c r="B21" s="36" t="s">
        <v>35</v>
      </c>
      <c r="C21" s="43" t="s">
        <v>51</v>
      </c>
      <c r="D21" s="37" t="s">
        <v>52</v>
      </c>
      <c r="E21" s="39" t="s">
        <v>31</v>
      </c>
      <c r="F21" s="39">
        <f>SUM(G21:K21)</f>
        <v>16849.93</v>
      </c>
      <c r="G21" s="39">
        <v>0</v>
      </c>
      <c r="H21" s="39">
        <v>0</v>
      </c>
      <c r="I21" s="39">
        <v>0</v>
      </c>
      <c r="J21" s="39">
        <v>16849.93</v>
      </c>
      <c r="K21" s="39">
        <v>0</v>
      </c>
      <c r="L21" s="24" t="s">
        <v>34</v>
      </c>
      <c r="M21" s="58" t="s">
        <v>13</v>
      </c>
    </row>
    <row r="22" spans="1:13" s="25" customFormat="1">
      <c r="A22" s="35">
        <v>2</v>
      </c>
      <c r="B22" s="36" t="s">
        <v>53</v>
      </c>
      <c r="C22" s="43" t="s">
        <v>38</v>
      </c>
      <c r="D22" s="37" t="s">
        <v>52</v>
      </c>
      <c r="E22" s="39" t="s">
        <v>31</v>
      </c>
      <c r="F22" s="39">
        <f>SUM(G22:K22)</f>
        <v>64378.87</v>
      </c>
      <c r="G22" s="39">
        <v>0</v>
      </c>
      <c r="H22" s="39">
        <v>0</v>
      </c>
      <c r="I22" s="39">
        <v>0</v>
      </c>
      <c r="J22" s="39">
        <v>64378.87</v>
      </c>
      <c r="K22" s="39">
        <v>0</v>
      </c>
      <c r="L22" s="24" t="s">
        <v>34</v>
      </c>
      <c r="M22" s="58" t="s">
        <v>13</v>
      </c>
    </row>
    <row r="23" spans="1:13" s="25" customFormat="1">
      <c r="A23" s="35">
        <v>3</v>
      </c>
      <c r="B23" s="36" t="s">
        <v>53</v>
      </c>
      <c r="C23" s="43" t="s">
        <v>54</v>
      </c>
      <c r="D23" s="37" t="s">
        <v>52</v>
      </c>
      <c r="E23" s="39" t="s">
        <v>31</v>
      </c>
      <c r="F23" s="39">
        <f>SUM(G23:K23)</f>
        <v>64378.87</v>
      </c>
      <c r="G23" s="39">
        <v>0</v>
      </c>
      <c r="H23" s="39">
        <v>0</v>
      </c>
      <c r="I23" s="39">
        <v>0</v>
      </c>
      <c r="J23" s="39">
        <v>64378.87</v>
      </c>
      <c r="K23" s="39">
        <v>0</v>
      </c>
      <c r="L23" s="24" t="s">
        <v>34</v>
      </c>
      <c r="M23" s="58" t="s">
        <v>13</v>
      </c>
    </row>
    <row r="24" spans="1:13" s="25" customFormat="1">
      <c r="A24" s="35">
        <v>4</v>
      </c>
      <c r="B24" s="36" t="s">
        <v>55</v>
      </c>
      <c r="C24" s="43" t="s">
        <v>51</v>
      </c>
      <c r="D24" s="37" t="s">
        <v>52</v>
      </c>
      <c r="E24" s="39" t="s">
        <v>31</v>
      </c>
      <c r="F24" s="39">
        <f>SUM(G24:K24)</f>
        <v>23102.45</v>
      </c>
      <c r="G24" s="39">
        <v>0</v>
      </c>
      <c r="H24" s="39">
        <v>0</v>
      </c>
      <c r="I24" s="39">
        <v>0</v>
      </c>
      <c r="J24" s="39">
        <v>23102.45</v>
      </c>
      <c r="K24" s="39">
        <v>0</v>
      </c>
      <c r="L24" s="24" t="s">
        <v>34</v>
      </c>
      <c r="M24" s="58" t="s">
        <v>13</v>
      </c>
    </row>
    <row r="25" spans="1:13" ht="13.5" customHeight="1">
      <c r="A25" s="79" t="s">
        <v>22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3.5" customHeight="1">
      <c r="A26" s="80" t="s">
        <v>23</v>
      </c>
      <c r="B26" s="80"/>
      <c r="C26" s="53" t="s">
        <v>4</v>
      </c>
      <c r="D26" s="53" t="s">
        <v>4</v>
      </c>
      <c r="E26" s="53" t="s">
        <v>4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53" t="s">
        <v>4</v>
      </c>
      <c r="M26" s="52" t="s">
        <v>4</v>
      </c>
    </row>
  </sheetData>
  <autoFilter ref="A11:M26">
    <filterColumn colId="0" showButton="0"/>
  </autoFilter>
  <mergeCells count="24">
    <mergeCell ref="K1:M1"/>
    <mergeCell ref="L5:L7"/>
    <mergeCell ref="M5:M7"/>
    <mergeCell ref="C3:H3"/>
    <mergeCell ref="F5:K5"/>
    <mergeCell ref="F6:F7"/>
    <mergeCell ref="G6:K6"/>
    <mergeCell ref="C5:C7"/>
    <mergeCell ref="D5:D7"/>
    <mergeCell ref="E5:E7"/>
    <mergeCell ref="I2:M2"/>
    <mergeCell ref="A25:M25"/>
    <mergeCell ref="A26:B26"/>
    <mergeCell ref="B5:B7"/>
    <mergeCell ref="A5:A7"/>
    <mergeCell ref="A9:B9"/>
    <mergeCell ref="A10:M10"/>
    <mergeCell ref="A11:B11"/>
    <mergeCell ref="A12:M12"/>
    <mergeCell ref="A13:B13"/>
    <mergeCell ref="A19:M19"/>
    <mergeCell ref="A20:B20"/>
    <mergeCell ref="A17:M17"/>
    <mergeCell ref="A18:B18"/>
  </mergeCells>
  <pageMargins left="0" right="0" top="0" bottom="0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№ 1</vt:lpstr>
      <vt:lpstr>Приложение № 2</vt:lpstr>
      <vt:lpstr>Приложение № 3</vt:lpstr>
      <vt:lpstr>Приложение № 4</vt:lpstr>
      <vt:lpstr>'Приложение № 1'!Область_печати</vt:lpstr>
      <vt:lpstr>'Приложение № 2'!Область_печати</vt:lpstr>
      <vt:lpstr>'Приложение № 3'!Область_печати</vt:lpstr>
      <vt:lpstr>'Приложение № 4'!Область_печати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2020-06-25T06:54:51Z</cp:lastPrinted>
  <dcterms:created xsi:type="dcterms:W3CDTF">2019-01-30T11:59:52Z</dcterms:created>
  <dcterms:modified xsi:type="dcterms:W3CDTF">2020-06-25T06:55:23Z</dcterms:modified>
</cp:coreProperties>
</file>